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ine items" sheetId="1" state="visible" r:id="rId3"/>
    <sheet name="Invoice" sheetId="2" state="visible" r:id="rId4"/>
    <sheet name="Totals check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<sst xmlns="http://schemas.openxmlformats.org/spreadsheetml/2006/main" count="61" uniqueCount="61">
  <si>
    <t xml:space="preserve">SKU</t>
  </si>
  <si>
    <t xml:space="preserve">Description</t>
  </si>
  <si>
    <t xml:space="preserve">Qty</t>
  </si>
  <si>
    <t xml:space="preserve">Unit price</t>
  </si>
  <si>
    <t xml:space="preserve">Amount (printed)</t>
  </si>
  <si>
    <t xml:space="preserve">Amount (Qty x Price)</t>
  </si>
  <si>
    <t xml:space="preserve">Row check</t>
  </si>
  <si>
    <t xml:space="preserve">HW-1042</t>
  </si>
  <si>
    <t xml:space="preserve">Hex bolt 3/8 x 2 in, zinc (box of 50)</t>
  </si>
  <si>
    <t xml:space="preserve">HW-1077</t>
  </si>
  <si>
    <t xml:space="preserve">Flat washer 3/8 in (box of 100)</t>
  </si>
  <si>
    <t xml:space="preserve">EL-2210</t>
  </si>
  <si>
    <t xml:space="preserve">14 AWG THHN wire, black, 500 ft</t>
  </si>
  <si>
    <t xml:space="preserve">EL-2231</t>
  </si>
  <si>
    <t xml:space="preserve">Single-pole switch, 15A, white</t>
  </si>
  <si>
    <t xml:space="preserve">EL-2290</t>
  </si>
  <si>
    <t xml:space="preserve">Duplex receptacle, 20A, tamper resistant</t>
  </si>
  <si>
    <t xml:space="preserve">PL-3305</t>
  </si>
  <si>
    <t xml:space="preserve">PEX-A tubing 1/2 in x 100 ft</t>
  </si>
  <si>
    <t xml:space="preserve">PL-3318</t>
  </si>
  <si>
    <t xml:space="preserve">PEX crimp ring 1/2 in (bag of 100)</t>
  </si>
  <si>
    <t xml:space="preserve">PL-3402</t>
  </si>
  <si>
    <t xml:space="preserve">Ball valve 3/4 in, lead-free brass</t>
  </si>
  <si>
    <t xml:space="preserve">LB-4100</t>
  </si>
  <si>
    <t xml:space="preserve">2x4x8 SPF stud</t>
  </si>
  <si>
    <t xml:space="preserve">LB-4160</t>
  </si>
  <si>
    <t xml:space="preserve">OSB sheathing 7/16 in 4x8</t>
  </si>
  <si>
    <t xml:space="preserve">FN-5012</t>
  </si>
  <si>
    <t xml:space="preserve">Drywall screw 1-5/8 in (5 lb)</t>
  </si>
  <si>
    <t xml:space="preserve">FN-5020</t>
  </si>
  <si>
    <t xml:space="preserve">Construction adhesive 28 oz</t>
  </si>
  <si>
    <t xml:space="preserve">SF-6001</t>
  </si>
  <si>
    <t xml:space="preserve">Nitrile gloves, L (box of 100)</t>
  </si>
  <si>
    <t xml:space="preserve">SF-6015</t>
  </si>
  <si>
    <t xml:space="preserve">Safety glasses, clear, ANSI Z87.1</t>
  </si>
  <si>
    <t xml:space="preserve">DL-9000</t>
  </si>
  <si>
    <t xml:space="preserve">Job-site delivery, flatbed</t>
  </si>
  <si>
    <t xml:space="preserve">Invoice header (extracted)</t>
  </si>
  <si>
    <t xml:space="preserve">Vendor</t>
  </si>
  <si>
    <t xml:space="preserve">Prairie Supply Co.</t>
  </si>
  <si>
    <t xml:space="preserve">Invoice No</t>
  </si>
  <si>
    <t xml:space="preserve">INV-20481</t>
  </si>
  <si>
    <t xml:space="preserve">Invoice date</t>
  </si>
  <si>
    <t xml:space="preserve">Due date</t>
  </si>
  <si>
    <t xml:space="preserve">PO number</t>
  </si>
  <si>
    <t xml:space="preserve">PO-7735</t>
  </si>
  <si>
    <t xml:space="preserve">Bill to</t>
  </si>
  <si>
    <t xml:space="preserve">Riverbend Builders LLC, 88 Mill St, Peoria, IL 61602</t>
  </si>
  <si>
    <t xml:space="preserve">Source file</t>
  </si>
  <si>
    <t xml:space="preserve">sample-invoice.pdf</t>
  </si>
  <si>
    <t xml:space="preserve">Line items</t>
  </si>
  <si>
    <t xml:space="preserve">Totals check: extracted rows vs. totals printed on the PDF</t>
  </si>
  <si>
    <t xml:space="preserve">Printed on PDF</t>
  </si>
  <si>
    <t xml:space="preserve">Recalculated</t>
  </si>
  <si>
    <t xml:space="preserve">Difference</t>
  </si>
  <si>
    <t xml:space="preserve">Result</t>
  </si>
  <si>
    <t xml:space="preserve">Subtotal</t>
  </si>
  <si>
    <t xml:space="preserve">Sales tax</t>
  </si>
  <si>
    <t xml:space="preserve">Total due</t>
  </si>
  <si>
    <t xml:space="preserve">Row checks failing</t>
  </si>
  <si>
    <t xml:space="preserve">Tax rate used: 8.25% (read from the PDF label).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</si>
</sst>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\$#,##0.00"/>
    <numFmt numFmtId="166" formatCode="yyyy\-mm\-dd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Cambria"/>
      <family val="0"/>
      <charset val="1"/>
    </font>
    <font>
      <b val="true"/>
      <sz val="14"/>
      <color rgb="FF1F2A44"/>
      <name val="Cambria"/>
      <family val="0"/>
      <charset val="1"/>
    </font>
    <font>
      <b val="true"/>
      <sz val="11"/>
      <name val="Cambria"/>
      <family val="0"/>
      <charset val="1"/>
    </font>
    <font>
      <i val="true"/>
      <sz val="11"/>
      <color rgb="FF808080"/>
      <name val="Cambri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2A44"/>
        <bgColor rgb="FF003366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1F2A4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>
          <bgColor rgb="FFF8CBAD"/>
        </patternFill>
      </fill>
    </dxf>
    <dxf>
      <fill>
        <patternFill>
          <bgColor rgb="FFC6EF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LineItems" displayName="tblLineItems" ref="A1:G16" headerRowCount="1" totalsRowCount="0" totalsRowShown="0">
  <autoFilter ref="A1:G16"/>
  <tableColumns count="7">
    <tableColumn id="1" name="SKU"/>
    <tableColumn id="2" name="Description"/>
    <tableColumn id="3" name="Qty"/>
    <tableColumn id="4" name="Unit price"/>
    <tableColumn id="5" name="Amount (printed)"/>
    <tableColumn id="6" name="Amount (Qty x Price)"/>
    <tableColumn id="7" name="Row check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44"/>
    <col collapsed="false" customWidth="true" hidden="false" outlineLevel="0" max="3" min="3" style="0" width="7"/>
    <col collapsed="false" customWidth="true" hidden="false" outlineLevel="0" max="4" min="4" style="0" width="12"/>
    <col collapsed="false" customWidth="true" hidden="false" outlineLevel="0" max="5" min="5" style="0" width="16"/>
    <col collapsed="false" customWidth="true" hidden="false" outlineLevel="0" max="6" min="6" style="0" width="19"/>
    <col collapsed="false" customWidth="true" hidden="false" outlineLevel="0" max="7" min="7" style="0" width="11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6.4" hidden="false" customHeight="false" outlineLevel="0" collapsed="false">
      <c r="A2" s="0" t="s">
        <v>7</v>
      </c>
      <c r="B2" s="0" t="s">
        <v>8</v>
      </c>
      <c r="C2" s="0" t="n">
        <v>12</v>
      </c>
      <c r="D2" s="2" t="n">
        <v>18.75</v>
      </c>
      <c r="E2" s="2" t="n">
        <v>225</v>
      </c>
      <c r="F2" s="2" t="n">
        <f aca="false">ROUND(C2*D2,2)</f>
        <v>225</v>
      </c>
      <c r="G2" s="0" t="str">
        <f aca="false">IF(ABS(E2-F2)&lt;0.005,"OK","CHECK")</f>
        <v>OK</v>
      </c>
    </row>
    <row r="3" customFormat="false" ht="16.4" hidden="false" customHeight="false" outlineLevel="0" collapsed="false">
      <c r="A3" s="0" t="s">
        <v>9</v>
      </c>
      <c r="B3" s="0" t="s">
        <v>10</v>
      </c>
      <c r="C3" s="0" t="n">
        <v>8</v>
      </c>
      <c r="D3" s="2" t="n">
        <v>9.4</v>
      </c>
      <c r="E3" s="2" t="n">
        <v>75.2</v>
      </c>
      <c r="F3" s="2" t="n">
        <f aca="false">ROUND(C3*D3,2)</f>
        <v>75.2</v>
      </c>
      <c r="G3" s="0" t="str">
        <f aca="false">IF(ABS(E3-F3)&lt;0.005,"OK","CHECK")</f>
        <v>OK</v>
      </c>
    </row>
    <row r="4" customFormat="false" ht="16.4" hidden="false" customHeight="false" outlineLevel="0" collapsed="false">
      <c r="A4" s="0" t="s">
        <v>11</v>
      </c>
      <c r="B4" s="0" t="s">
        <v>12</v>
      </c>
      <c r="C4" s="0" t="n">
        <v>3</v>
      </c>
      <c r="D4" s="2" t="n">
        <v>112</v>
      </c>
      <c r="E4" s="2" t="n">
        <v>336</v>
      </c>
      <c r="F4" s="2" t="n">
        <f aca="false">ROUND(C4*D4,2)</f>
        <v>336</v>
      </c>
      <c r="G4" s="0" t="str">
        <f aca="false">IF(ABS(E4-F4)&lt;0.005,"OK","CHECK")</f>
        <v>OK</v>
      </c>
    </row>
    <row r="5" customFormat="false" ht="16.4" hidden="false" customHeight="false" outlineLevel="0" collapsed="false">
      <c r="A5" s="0" t="s">
        <v>13</v>
      </c>
      <c r="B5" s="0" t="s">
        <v>14</v>
      </c>
      <c r="C5" s="0" t="n">
        <v>40</v>
      </c>
      <c r="D5" s="2" t="n">
        <v>2.65</v>
      </c>
      <c r="E5" s="2" t="n">
        <v>106</v>
      </c>
      <c r="F5" s="2" t="n">
        <f aca="false">ROUND(C5*D5,2)</f>
        <v>106</v>
      </c>
      <c r="G5" s="0" t="str">
        <f aca="false">IF(ABS(E5-F5)&lt;0.005,"OK","CHECK")</f>
        <v>OK</v>
      </c>
    </row>
    <row r="6" customFormat="false" ht="16.4" hidden="false" customHeight="false" outlineLevel="0" collapsed="false">
      <c r="A6" s="0" t="s">
        <v>15</v>
      </c>
      <c r="B6" s="0" t="s">
        <v>16</v>
      </c>
      <c r="C6" s="0" t="n">
        <v>36</v>
      </c>
      <c r="D6" s="2" t="n">
        <v>3.98</v>
      </c>
      <c r="E6" s="2" t="n">
        <v>143.28</v>
      </c>
      <c r="F6" s="2" t="n">
        <f aca="false">ROUND(C6*D6,2)</f>
        <v>143.28</v>
      </c>
      <c r="G6" s="0" t="str">
        <f aca="false">IF(ABS(E6-F6)&lt;0.005,"OK","CHECK")</f>
        <v>OK</v>
      </c>
    </row>
    <row r="7" customFormat="false" ht="16.4" hidden="false" customHeight="false" outlineLevel="0" collapsed="false">
      <c r="A7" s="0" t="s">
        <v>17</v>
      </c>
      <c r="B7" s="0" t="s">
        <v>18</v>
      </c>
      <c r="C7" s="0" t="n">
        <v>4</v>
      </c>
      <c r="D7" s="2" t="n">
        <v>64.5</v>
      </c>
      <c r="E7" s="2" t="n">
        <v>258</v>
      </c>
      <c r="F7" s="2" t="n">
        <f aca="false">ROUND(C7*D7,2)</f>
        <v>258</v>
      </c>
      <c r="G7" s="0" t="str">
        <f aca="false">IF(ABS(E7-F7)&lt;0.005,"OK","CHECK")</f>
        <v>OK</v>
      </c>
    </row>
    <row r="8" customFormat="false" ht="16.4" hidden="false" customHeight="false" outlineLevel="0" collapsed="false">
      <c r="A8" s="0" t="s">
        <v>19</v>
      </c>
      <c r="B8" s="0" t="s">
        <v>20</v>
      </c>
      <c r="C8" s="0" t="n">
        <v>5</v>
      </c>
      <c r="D8" s="2" t="n">
        <v>21.3</v>
      </c>
      <c r="E8" s="2" t="n">
        <v>106.5</v>
      </c>
      <c r="F8" s="2" t="n">
        <f aca="false">ROUND(C8*D8,2)</f>
        <v>106.5</v>
      </c>
      <c r="G8" s="0" t="str">
        <f aca="false">IF(ABS(E8-F8)&lt;0.005,"OK","CHECK")</f>
        <v>OK</v>
      </c>
    </row>
    <row r="9" customFormat="false" ht="16.4" hidden="false" customHeight="false" outlineLevel="0" collapsed="false">
      <c r="A9" s="0" t="s">
        <v>21</v>
      </c>
      <c r="B9" s="0" t="s">
        <v>22</v>
      </c>
      <c r="C9" s="0" t="n">
        <v>10</v>
      </c>
      <c r="D9" s="2" t="n">
        <v>14.85</v>
      </c>
      <c r="E9" s="2" t="n">
        <v>148.5</v>
      </c>
      <c r="F9" s="2" t="n">
        <f aca="false">ROUND(C9*D9,2)</f>
        <v>148.5</v>
      </c>
      <c r="G9" s="0" t="str">
        <f aca="false">IF(ABS(E9-F9)&lt;0.005,"OK","CHECK")</f>
        <v>OK</v>
      </c>
    </row>
    <row r="10" customFormat="false" ht="16.4" hidden="false" customHeight="false" outlineLevel="0" collapsed="false">
      <c r="A10" s="0" t="s">
        <v>23</v>
      </c>
      <c r="B10" s="0" t="s">
        <v>24</v>
      </c>
      <c r="C10" s="0" t="n">
        <v>120</v>
      </c>
      <c r="D10" s="2" t="n">
        <v>4.12</v>
      </c>
      <c r="E10" s="2" t="n">
        <v>494.4</v>
      </c>
      <c r="F10" s="2" t="n">
        <f aca="false">ROUND(C10*D10,2)</f>
        <v>494.4</v>
      </c>
      <c r="G10" s="0" t="str">
        <f aca="false">IF(ABS(E10-F10)&lt;0.005,"OK","CHECK")</f>
        <v>OK</v>
      </c>
    </row>
    <row r="11" customFormat="false" ht="16.4" hidden="false" customHeight="false" outlineLevel="0" collapsed="false">
      <c r="A11" s="0" t="s">
        <v>25</v>
      </c>
      <c r="B11" s="0" t="s">
        <v>26</v>
      </c>
      <c r="C11" s="0" t="n">
        <v>30</v>
      </c>
      <c r="D11" s="2" t="n">
        <v>17.95</v>
      </c>
      <c r="E11" s="2" t="n">
        <v>538.5</v>
      </c>
      <c r="F11" s="2" t="n">
        <f aca="false">ROUND(C11*D11,2)</f>
        <v>538.5</v>
      </c>
      <c r="G11" s="0" t="str">
        <f aca="false">IF(ABS(E11-F11)&lt;0.005,"OK","CHECK")</f>
        <v>OK</v>
      </c>
    </row>
    <row r="12" customFormat="false" ht="16.4" hidden="false" customHeight="false" outlineLevel="0" collapsed="false">
      <c r="A12" s="0" t="s">
        <v>27</v>
      </c>
      <c r="B12" s="0" t="s">
        <v>28</v>
      </c>
      <c r="C12" s="0" t="n">
        <v>6</v>
      </c>
      <c r="D12" s="2" t="n">
        <v>27.4</v>
      </c>
      <c r="E12" s="2" t="n">
        <v>164.4</v>
      </c>
      <c r="F12" s="2" t="n">
        <f aca="false">ROUND(C12*D12,2)</f>
        <v>164.4</v>
      </c>
      <c r="G12" s="0" t="str">
        <f aca="false">IF(ABS(E12-F12)&lt;0.005,"OK","CHECK")</f>
        <v>OK</v>
      </c>
    </row>
    <row r="13" customFormat="false" ht="16.4" hidden="false" customHeight="false" outlineLevel="0" collapsed="false">
      <c r="A13" s="0" t="s">
        <v>29</v>
      </c>
      <c r="B13" s="0" t="s">
        <v>30</v>
      </c>
      <c r="C13" s="0" t="n">
        <v>24</v>
      </c>
      <c r="D13" s="2" t="n">
        <v>6.15</v>
      </c>
      <c r="E13" s="2" t="n">
        <v>147.6</v>
      </c>
      <c r="F13" s="2" t="n">
        <f aca="false">ROUND(C13*D13,2)</f>
        <v>147.6</v>
      </c>
      <c r="G13" s="0" t="str">
        <f aca="false">IF(ABS(E13-F13)&lt;0.005,"OK","CHECK")</f>
        <v>OK</v>
      </c>
    </row>
    <row r="14" customFormat="false" ht="16.4" hidden="false" customHeight="false" outlineLevel="0" collapsed="false">
      <c r="A14" s="0" t="s">
        <v>31</v>
      </c>
      <c r="B14" s="0" t="s">
        <v>32</v>
      </c>
      <c r="C14" s="0" t="n">
        <v>10</v>
      </c>
      <c r="D14" s="2" t="n">
        <v>13.99</v>
      </c>
      <c r="E14" s="2" t="n">
        <v>139.9</v>
      </c>
      <c r="F14" s="2" t="n">
        <f aca="false">ROUND(C14*D14,2)</f>
        <v>139.9</v>
      </c>
      <c r="G14" s="0" t="str">
        <f aca="false">IF(ABS(E14-F14)&lt;0.005,"OK","CHECK")</f>
        <v>OK</v>
      </c>
    </row>
    <row r="15" customFormat="false" ht="16.4" hidden="false" customHeight="false" outlineLevel="0" collapsed="false">
      <c r="A15" s="0" t="s">
        <v>33</v>
      </c>
      <c r="B15" s="0" t="s">
        <v>34</v>
      </c>
      <c r="C15" s="0" t="n">
        <v>25</v>
      </c>
      <c r="D15" s="2" t="n">
        <v>3.25</v>
      </c>
      <c r="E15" s="2" t="n">
        <v>81.25</v>
      </c>
      <c r="F15" s="2" t="n">
        <f aca="false">ROUND(C15*D15,2)</f>
        <v>81.25</v>
      </c>
      <c r="G15" s="0" t="str">
        <f aca="false">IF(ABS(E15-F15)&lt;0.005,"OK","CHECK")</f>
        <v>OK</v>
      </c>
    </row>
    <row r="16" customFormat="false" ht="16.4" hidden="false" customHeight="false" outlineLevel="0" collapsed="false">
      <c r="A16" s="0" t="s">
        <v>35</v>
      </c>
      <c r="B16" s="0" t="s">
        <v>36</v>
      </c>
      <c r="C16" s="0" t="n">
        <v>1</v>
      </c>
      <c r="D16" s="2" t="n">
        <v>85</v>
      </c>
      <c r="E16" s="2" t="n">
        <v>85</v>
      </c>
      <c r="F16" s="2" t="n">
        <f aca="false">ROUND(C16*D16,2)</f>
        <v>85</v>
      </c>
      <c r="G16" s="0" t="str">
        <f aca="false">IF(ABS(E16-F16)&lt;0.005,"OK","CHECK")</f>
        <v>OK</v>
      </c>
    </row>
  </sheetData>
  <conditionalFormatting sqref="G2:G16">
    <cfRule type="cellIs" priority="2" operator="equal" aboveAverage="0" equalAverage="0" bottom="0" percent="0" rank="0" text="" dxfId="4">
      <formula>"CHECK"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60"/>
  </cols>
  <sheetData>
    <row r="1" customFormat="false" ht="17.35" hidden="false" customHeight="false" outlineLevel="0" collapsed="false">
      <c r="A1" s="3" t="s">
        <v>37</v>
      </c>
    </row>
    <row r="3" customFormat="false" ht="15" hidden="false" customHeight="false" outlineLevel="0" collapsed="false">
      <c r="A3" s="4" t="s">
        <v>38</v>
      </c>
      <c r="B3" s="5" t="s">
        <v>39</v>
      </c>
    </row>
    <row r="4" customFormat="false" ht="15" hidden="false" customHeight="false" outlineLevel="0" collapsed="false">
      <c r="A4" s="4" t="s">
        <v>40</v>
      </c>
      <c r="B4" s="5" t="s">
        <v>41</v>
      </c>
    </row>
    <row r="5" customFormat="false" ht="15" hidden="false" customHeight="false" outlineLevel="0" collapsed="false">
      <c r="A5" s="4" t="s">
        <v>42</v>
      </c>
      <c r="B5" s="6" t="n">
        <v>46309</v>
      </c>
    </row>
    <row r="6" customFormat="false" ht="15" hidden="false" customHeight="false" outlineLevel="0" collapsed="false">
      <c r="A6" s="4" t="s">
        <v>43</v>
      </c>
      <c r="B6" s="6" t="n">
        <v>46339</v>
      </c>
    </row>
    <row r="7" customFormat="false" ht="15" hidden="false" customHeight="false" outlineLevel="0" collapsed="false">
      <c r="A7" s="4" t="s">
        <v>44</v>
      </c>
      <c r="B7" s="5" t="s">
        <v>45</v>
      </c>
    </row>
    <row r="8" customFormat="false" ht="15" hidden="false" customHeight="false" outlineLevel="0" collapsed="false">
      <c r="A8" s="4" t="s">
        <v>46</v>
      </c>
      <c r="B8" s="5" t="s">
        <v>47</v>
      </c>
    </row>
    <row r="9" customFormat="false" ht="15" hidden="false" customHeight="false" outlineLevel="0" collapsed="false">
      <c r="A9" s="4" t="s">
        <v>48</v>
      </c>
      <c r="B9" s="5" t="s">
        <v>49</v>
      </c>
    </row>
    <row r="10" customFormat="false" ht="15" hidden="false" customHeight="false" outlineLevel="0" collapsed="false">
      <c r="A10" s="4" t="s">
        <v>50</v>
      </c>
      <c r="B10" s="0" t="n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3" min="2" style="0" width="16"/>
    <col collapsed="false" customWidth="true" hidden="false" outlineLevel="0" max="4" min="4" style="0" width="13"/>
    <col collapsed="false" customWidth="true" hidden="false" outlineLevel="0" max="5" min="5" style="0" width="12"/>
  </cols>
  <sheetData>
    <row r="1" customFormat="false" ht="17.35" hidden="false" customHeight="false" outlineLevel="0" collapsed="false">
      <c r="A1" s="3" t="s">
        <v>51</v>
      </c>
    </row>
    <row r="3" customFormat="false" ht="15" hidden="false" customHeight="false" outlineLevel="0" collapsed="false">
      <c r="A3" s="1"/>
      <c r="B3" s="1" t="s">
        <v>52</v>
      </c>
      <c r="C3" s="1" t="s">
        <v>53</v>
      </c>
      <c r="D3" s="1" t="s">
        <v>54</v>
      </c>
      <c r="E3" s="1" t="s">
        <v>55</v>
      </c>
    </row>
    <row r="4" customFormat="false" ht="16.4" hidden="false" customHeight="false" outlineLevel="0" collapsed="false">
      <c r="A4" s="4" t="s">
        <v>56</v>
      </c>
      <c r="B4" s="2" t="n">
        <v>3049.53</v>
      </c>
      <c r="C4" s="2" t="n">
        <f aca="false">SUM('Line items'!F2:F16)</f>
        <v>3049.53</v>
      </c>
      <c r="D4" s="2" t="n">
        <f aca="false">ROUND(C4-B4,2)</f>
        <v>0</v>
      </c>
      <c r="E4" s="0" t="str">
        <f aca="false">IF(D4=0,"MATCH","MISMATCH")</f>
        <v>MATCH</v>
      </c>
    </row>
    <row r="5" customFormat="false" ht="16.4" hidden="false" customHeight="false" outlineLevel="0" collapsed="false">
      <c r="A5" s="4" t="s">
        <v>57</v>
      </c>
      <c r="B5" s="2" t="n">
        <v>251.59</v>
      </c>
      <c r="C5" s="2" t="n">
        <f aca="false">ROUND(C4*0.0825,2)</f>
        <v>251.59</v>
      </c>
      <c r="D5" s="2" t="n">
        <f aca="false">ROUND(C5-B5,2)</f>
        <v>0</v>
      </c>
      <c r="E5" s="0" t="str">
        <f aca="false">IF(D5=0,"MATCH","MISMATCH")</f>
        <v>MATCH</v>
      </c>
    </row>
    <row r="6" customFormat="false" ht="16.4" hidden="false" customHeight="false" outlineLevel="0" collapsed="false">
      <c r="A6" s="4" t="s">
        <v>58</v>
      </c>
      <c r="B6" s="2" t="n">
        <v>3301.12</v>
      </c>
      <c r="C6" s="2" t="n">
        <f aca="false">C4+C5</f>
        <v>3301.12</v>
      </c>
      <c r="D6" s="2" t="n">
        <f aca="false">ROUND(C6-B6,2)</f>
        <v>0</v>
      </c>
      <c r="E6" s="0" t="str">
        <f aca="false">IF(D6=0,"MATCH","MISMATCH")</f>
        <v>MATCH</v>
      </c>
    </row>
    <row r="8" customFormat="false" ht="15" hidden="false" customHeight="false" outlineLevel="0" collapsed="false">
      <c r="A8" s="0" t="s">
        <v>59</v>
      </c>
      <c r="B8" s="0" t="n">
        <f aca="false">COUNTIF('Line items'!G2:G16,"CHECK")</f>
        <v>0</v>
      </c>
    </row>
    <row r="9" customFormat="false" ht="15" hidden="false" customHeight="false" outlineLevel="0" collapsed="false">
      <c r="A9" s="7" t="s">
        <v>60</v>
      </c>
    </row>
  </sheetData>
  <conditionalFormatting sqref="E4:E6">
    <cfRule type="cellIs" priority="2" operator="equal" aboveAverage="0" equalAverage="0" bottom="0" percent="0" rank="0" text="" dxfId="5">
      <formula>"MATCH"</formula>
    </cfRule>
    <cfRule type="cellIs" priority="3" operator="equal" aboveAverage="0" equalAverage="0" bottom="0" percent="0" rank="0" text="" dxfId="4">
      <formula>"MISMATCH"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LibreOffice/24.2.7.2$Linux_AARCH64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2026-10-29T00:29:25Z</dcterms:created>
  <dc:creator>openpyxl</dc:creator>
  <dc:description/>
  <dc:language>en-US</dc:language>
  <cp:lastModifiedBy/>
  <dcterms:modified xsi:type="dcterms:W3CDTF">2026-10-29T00:29:25Z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